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6eagroup\Projeto Consu\Conteúdo programático\08- Supply Chain\Curso Online\09-01-21\pLAN\E-book\"/>
    </mc:Choice>
  </mc:AlternateContent>
  <xr:revisionPtr revIDLastSave="0" documentId="13_ncr:1_{7009C459-709A-4909-93EB-7021963C9F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3" i="1" l="1"/>
  <c r="AQ12" i="1"/>
  <c r="AQ11" i="1"/>
  <c r="AQ10" i="1"/>
  <c r="AQ9" i="1"/>
  <c r="AQ8" i="1"/>
  <c r="AQ7" i="1"/>
  <c r="AQ6" i="1"/>
  <c r="AQ5" i="1"/>
  <c r="AQ4" i="1"/>
  <c r="AN5" i="1"/>
  <c r="AN6" i="1"/>
  <c r="AN7" i="1"/>
  <c r="AN8" i="1"/>
  <c r="AN9" i="1"/>
  <c r="AN10" i="1"/>
  <c r="AN11" i="1"/>
  <c r="AN12" i="1"/>
  <c r="AN13" i="1"/>
  <c r="AN4" i="1"/>
  <c r="AO14" i="1"/>
  <c r="AI10" i="1" s="1"/>
  <c r="AH4" i="1" l="1"/>
  <c r="AH5" i="1"/>
  <c r="AG5" i="1" s="1"/>
  <c r="AI5" i="1" s="1"/>
  <c r="AH6" i="1"/>
  <c r="AN14" i="1"/>
  <c r="AR5" i="1"/>
  <c r="AR6" i="1"/>
  <c r="AR7" i="1"/>
  <c r="AR8" i="1"/>
  <c r="AR9" i="1"/>
  <c r="AR10" i="1"/>
  <c r="AR11" i="1"/>
  <c r="AR12" i="1"/>
  <c r="AR13" i="1"/>
  <c r="AR4" i="1"/>
  <c r="AG6" i="1" l="1"/>
  <c r="AI6" i="1" s="1"/>
  <c r="AG4" i="1"/>
  <c r="AI4" i="1" s="1"/>
  <c r="AK4" i="1"/>
  <c r="AK6" i="1"/>
  <c r="AK5" i="1"/>
  <c r="AJ10" i="1"/>
  <c r="AG10" i="1"/>
  <c r="AH10" i="1"/>
</calcChain>
</file>

<file path=xl/sharedStrings.xml><?xml version="1.0" encoding="utf-8"?>
<sst xmlns="http://schemas.openxmlformats.org/spreadsheetml/2006/main" count="40" uniqueCount="28">
  <si>
    <t/>
  </si>
  <si>
    <t>Produto A</t>
  </si>
  <si>
    <t>Produto B</t>
  </si>
  <si>
    <t>Produto C</t>
  </si>
  <si>
    <t>Produto D</t>
  </si>
  <si>
    <t>Produto E</t>
  </si>
  <si>
    <t>Produto F</t>
  </si>
  <si>
    <t>Produto G</t>
  </si>
  <si>
    <t>Produto H</t>
  </si>
  <si>
    <t>Produto I</t>
  </si>
  <si>
    <t>Produto J</t>
  </si>
  <si>
    <t>Gráfico de Coluna</t>
  </si>
  <si>
    <t>Gráfico de Rosca</t>
  </si>
  <si>
    <t>Gráfico de Indicador</t>
  </si>
  <si>
    <t>Capacidade</t>
  </si>
  <si>
    <t>Classe</t>
  </si>
  <si>
    <t>Alto giro</t>
  </si>
  <si>
    <t>Médio Giro</t>
  </si>
  <si>
    <t>Baixo Giro</t>
  </si>
  <si>
    <t>Total</t>
  </si>
  <si>
    <t>Ocupação</t>
  </si>
  <si>
    <t>% Ocupação</t>
  </si>
  <si>
    <t>Ocupação Atual</t>
  </si>
  <si>
    <t>Material</t>
  </si>
  <si>
    <t>Valor Unitario</t>
  </si>
  <si>
    <t>Valor Total</t>
  </si>
  <si>
    <t>Valorização de Estoque</t>
  </si>
  <si>
    <t>Obs.: os números deste template são fictícios. Dessa forma, não tem ligação nenhuma com empresas.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</si>
</sst>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8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10A2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9" fontId="0" fillId="0" borderId="2" xfId="1" applyFont="1" applyBorder="1"/>
    <xf numFmtId="0" fontId="0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9" fontId="0" fillId="0" borderId="0" xfId="1" applyFo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quotePrefix="1" applyFill="1" applyBorder="1"/>
    <xf numFmtId="0" fontId="5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10A24"/>
      <color rgb="FF220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5821336736831E-2"/>
          <c:y val="0"/>
          <c:w val="0.7718360071301249"/>
          <c:h val="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9050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F0C-48ED-9696-42094CB7A471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0C-48ED-9696-42094CB7A471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0C-48ED-9696-42094CB7A471}"/>
              </c:ext>
            </c:extLst>
          </c:dPt>
          <c:val>
            <c:numRef>
              <c:f>Plan1!$AG$10:$AI$10</c:f>
              <c:numCache>
                <c:formatCode>General</c:formatCode>
                <c:ptCount val="3"/>
                <c:pt idx="0">
                  <c:v>802</c:v>
                </c:pt>
                <c:pt idx="1">
                  <c:v>198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C-48ED-9696-42094CB7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6090914167643"/>
          <c:y val="6.5395076660422768E-2"/>
          <c:w val="0.6787236276316525"/>
          <c:h val="0.869209846679154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76200" cap="rnd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72-4A83-A366-B24E53754E0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76200" cap="rnd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72-4A83-A366-B24E53754E08}"/>
              </c:ext>
            </c:extLst>
          </c:dPt>
          <c:val>
            <c:numRef>
              <c:f>Plan1!$AG$4:$AH$4</c:f>
              <c:numCache>
                <c:formatCode>General</c:formatCode>
                <c:ptCount val="2"/>
                <c:pt idx="0">
                  <c:v>-0.83268482490272366</c:v>
                </c:pt>
                <c:pt idx="1">
                  <c:v>0.16731517509727634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72-4A83-A366-B24E53754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6090914167643"/>
          <c:y val="6.5395076660422768E-2"/>
          <c:w val="0.6787236276316525"/>
          <c:h val="0.869209846679154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76200" cap="rnd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5E-451D-B949-C14B15F75529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76200" cap="rnd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5E-451D-B949-C14B15F75529}"/>
              </c:ext>
            </c:extLst>
          </c:dPt>
          <c:val>
            <c:numRef>
              <c:f>Plan1!$AG$5:$AH$5</c:f>
              <c:numCache>
                <c:formatCode>General</c:formatCode>
                <c:ptCount val="2"/>
                <c:pt idx="0">
                  <c:v>-0.78542510121457498</c:v>
                </c:pt>
                <c:pt idx="1">
                  <c:v>0.21457489878542502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5E-451D-B949-C14B15F75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6090914167643"/>
          <c:y val="6.5395076660422768E-2"/>
          <c:w val="0.6787236276316525"/>
          <c:h val="0.869209846679154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76200" cap="rnd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51-42E6-96F1-19D341284EF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76200" cap="rnd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51-42E6-96F1-19D341284EFF}"/>
              </c:ext>
            </c:extLst>
          </c:dPt>
          <c:val>
            <c:numRef>
              <c:f>Plan1!$AG$6:$AH$6</c:f>
              <c:numCache>
                <c:formatCode>General</c:formatCode>
                <c:ptCount val="2"/>
                <c:pt idx="0">
                  <c:v>-0.65771812080536907</c:v>
                </c:pt>
                <c:pt idx="1">
                  <c:v>0.34228187919463093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51-42E6-96F1-19D3412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pt-BR" sz="2000" b="0">
                <a:solidFill>
                  <a:schemeClr val="bg1"/>
                </a:solidFill>
                <a:latin typeface="Century Gothic" panose="020B0502020202020204" pitchFamily="34" charset="0"/>
              </a:rPr>
              <a:t>Ocupação</a:t>
            </a:r>
            <a:r>
              <a:rPr lang="pt-BR" sz="2000" b="0" baseline="0">
                <a:solidFill>
                  <a:schemeClr val="bg1"/>
                </a:solidFill>
                <a:latin typeface="Century Gothic" panose="020B0502020202020204" pitchFamily="34" charset="0"/>
              </a:rPr>
              <a:t> por Material</a:t>
            </a:r>
            <a:endParaRPr lang="pt-BR" sz="2000" b="0">
              <a:solidFill>
                <a:schemeClr val="bg1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27749130636648756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7297156447501827E-2"/>
          <c:y val="0.14597222222222223"/>
          <c:w val="0.92073604517846819"/>
          <c:h val="0.5989803878681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Plan1!$AN$3</c:f>
              <c:strCache>
                <c:ptCount val="1"/>
                <c:pt idx="0">
                  <c:v>Ocupação Atual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Plan1!$AM$4:$AM$13</c:f>
              <c:strCache>
                <c:ptCount val="10"/>
                <c:pt idx="0">
                  <c:v>Produto A</c:v>
                </c:pt>
                <c:pt idx="1">
                  <c:v>Produto B</c:v>
                </c:pt>
                <c:pt idx="2">
                  <c:v>Produto C</c:v>
                </c:pt>
                <c:pt idx="3">
                  <c:v>Produto D</c:v>
                </c:pt>
                <c:pt idx="4">
                  <c:v>Produto E</c:v>
                </c:pt>
                <c:pt idx="5">
                  <c:v>Produto F</c:v>
                </c:pt>
                <c:pt idx="6">
                  <c:v>Produto G</c:v>
                </c:pt>
                <c:pt idx="7">
                  <c:v>Produto H</c:v>
                </c:pt>
                <c:pt idx="8">
                  <c:v>Produto I</c:v>
                </c:pt>
                <c:pt idx="9">
                  <c:v>Produto J</c:v>
                </c:pt>
              </c:strCache>
            </c:strRef>
          </c:cat>
          <c:val>
            <c:numRef>
              <c:f>Plan1!$AN$4:$AN$13</c:f>
              <c:numCache>
                <c:formatCode>General</c:formatCode>
                <c:ptCount val="10"/>
                <c:pt idx="0">
                  <c:v>92</c:v>
                </c:pt>
                <c:pt idx="1">
                  <c:v>68</c:v>
                </c:pt>
                <c:pt idx="2">
                  <c:v>97</c:v>
                </c:pt>
                <c:pt idx="3">
                  <c:v>76</c:v>
                </c:pt>
                <c:pt idx="4">
                  <c:v>77</c:v>
                </c:pt>
                <c:pt idx="5">
                  <c:v>94</c:v>
                </c:pt>
                <c:pt idx="6">
                  <c:v>89</c:v>
                </c:pt>
                <c:pt idx="7">
                  <c:v>92</c:v>
                </c:pt>
                <c:pt idx="8">
                  <c:v>51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5-4306-BD8C-FE3F84772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8850888"/>
        <c:axId val="248852848"/>
      </c:barChart>
      <c:barChart>
        <c:barDir val="col"/>
        <c:grouping val="clustered"/>
        <c:varyColors val="0"/>
        <c:ser>
          <c:idx val="1"/>
          <c:order val="1"/>
          <c:tx>
            <c:strRef>
              <c:f>Plan1!$AO$3</c:f>
              <c:strCache>
                <c:ptCount val="1"/>
                <c:pt idx="0">
                  <c:v>Capacidade</c:v>
                </c:pt>
              </c:strCache>
            </c:strRef>
          </c:tx>
          <c:spPr>
            <a:solidFill>
              <a:schemeClr val="bg1">
                <a:lumMod val="65000"/>
                <a:alpha val="22000"/>
              </a:schemeClr>
            </a:solidFill>
            <a:ln w="31750" cap="rnd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Plan1!$AM$4:$AM$13</c:f>
              <c:strCache>
                <c:ptCount val="10"/>
                <c:pt idx="0">
                  <c:v>Produto A</c:v>
                </c:pt>
                <c:pt idx="1">
                  <c:v>Produto B</c:v>
                </c:pt>
                <c:pt idx="2">
                  <c:v>Produto C</c:v>
                </c:pt>
                <c:pt idx="3">
                  <c:v>Produto D</c:v>
                </c:pt>
                <c:pt idx="4">
                  <c:v>Produto E</c:v>
                </c:pt>
                <c:pt idx="5">
                  <c:v>Produto F</c:v>
                </c:pt>
                <c:pt idx="6">
                  <c:v>Produto G</c:v>
                </c:pt>
                <c:pt idx="7">
                  <c:v>Produto H</c:v>
                </c:pt>
                <c:pt idx="8">
                  <c:v>Produto I</c:v>
                </c:pt>
                <c:pt idx="9">
                  <c:v>Produto J</c:v>
                </c:pt>
              </c:strCache>
            </c:strRef>
          </c:cat>
          <c:val>
            <c:numRef>
              <c:f>Plan1!$AO$4:$AO$13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5-4306-BD8C-FE3F84772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0954072"/>
        <c:axId val="215229216"/>
      </c:barChart>
      <c:catAx>
        <c:axId val="24885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48852848"/>
        <c:crosses val="autoZero"/>
        <c:auto val="1"/>
        <c:lblAlgn val="ctr"/>
        <c:lblOffset val="100"/>
        <c:noMultiLvlLbl val="0"/>
      </c:catAx>
      <c:valAx>
        <c:axId val="248852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8850888"/>
        <c:crosses val="autoZero"/>
        <c:crossBetween val="between"/>
      </c:valAx>
      <c:valAx>
        <c:axId val="2152292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0954072"/>
        <c:crosses val="max"/>
        <c:crossBetween val="between"/>
      </c:valAx>
      <c:catAx>
        <c:axId val="25095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229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48846376152441"/>
          <c:y val="0.89494459025955087"/>
          <c:w val="0.71235983588694007"/>
          <c:h val="7.7277631962671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Bahnschrift SemiBold" panose="020B05020402040202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190500</xdr:rowOff>
    </xdr:from>
    <xdr:to>
      <xdr:col>6</xdr:col>
      <xdr:colOff>161925</xdr:colOff>
      <xdr:row>5</xdr:row>
      <xdr:rowOff>104775</xdr:rowOff>
    </xdr:to>
    <xdr:sp macro="" textlink="">
      <xdr:nvSpPr>
        <xdr:cNvPr id="8" name="Retângulo de cantos arredondado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1475" y="657225"/>
          <a:ext cx="3314700" cy="5715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 i="0" u="none" strike="noStrike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Nível de Estoques</a:t>
          </a:r>
        </a:p>
      </xdr:txBody>
    </xdr:sp>
    <xdr:clientData/>
  </xdr:twoCellAnchor>
  <xdr:oneCellAnchor>
    <xdr:from>
      <xdr:col>9</xdr:col>
      <xdr:colOff>104775</xdr:colOff>
      <xdr:row>5</xdr:row>
      <xdr:rowOff>114300</xdr:rowOff>
    </xdr:from>
    <xdr:ext cx="8753475" cy="2990850"/>
    <xdr:grpSp>
      <xdr:nvGrpSpPr>
        <xdr:cNvPr id="34" name="Grup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>
        <a:xfrm>
          <a:off x="5724525" y="1221581"/>
          <a:ext cx="8753475" cy="2990850"/>
          <a:chOff x="5362575" y="323850"/>
          <a:chExt cx="5343525" cy="2981325"/>
        </a:xfrm>
        <a:noFill/>
      </xdr:grpSpPr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5362575" y="323850"/>
            <a:ext cx="5343525" cy="2981325"/>
            <a:chOff x="5372100" y="2638425"/>
            <a:chExt cx="5343525" cy="2981325"/>
          </a:xfrm>
          <a:grpFill/>
        </xdr:grpSpPr>
        <xdr:graphicFrame macro="">
          <xdr:nvGraphicFramePr>
            <xdr:cNvPr id="12" name="Gráfic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5372100" y="2638425"/>
            <a:ext cx="5343525" cy="2981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AJ$10">
          <xdr:nvSpPr>
            <xdr:cNvPr id="20" name="Retângulo de cantos arredondados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7366393" y="3339793"/>
              <a:ext cx="1171575" cy="864214"/>
            </a:xfrm>
            <a:prstGeom prst="round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sp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fld id="{1AB56EFC-2BAE-4AA7-A188-85870E8C437B}" type="TxLink">
                <a:rPr lang="en-US" sz="4000" b="1" i="0" u="none" strike="noStrike">
                  <a:solidFill>
                    <a:schemeClr val="bg1">
                      <a:lumMod val="85000"/>
                    </a:schemeClr>
                  </a:solidFill>
                  <a:latin typeface="Segoe UI"/>
                  <a:cs typeface="Segoe UI"/>
                </a:rPr>
                <a:pPr algn="ctr"/>
                <a:t>802</a:t>
              </a:fld>
              <a:endParaRPr lang="en-US" sz="8000" b="1" i="0" u="none" strike="noStrike">
                <a:solidFill>
                  <a:schemeClr val="bg1">
                    <a:lumMod val="85000"/>
                  </a:schemeClr>
                </a:solidFill>
                <a:latin typeface="+mj-lt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2" name="Retângulo de cantos arredondados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753393" y="1742226"/>
            <a:ext cx="2466976" cy="344597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>
            <a:spAutoFit/>
          </a:bodyPr>
          <a:lstStyle/>
          <a:p>
            <a:pPr algn="ctr"/>
            <a:r>
              <a:rPr lang="en-US" sz="14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Posições</a:t>
            </a:r>
            <a:r>
              <a:rPr lang="en-US" sz="14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 Ocupadas</a:t>
            </a:r>
            <a:endParaRPr lang="en-US" sz="1400" b="0" i="0" u="none" strike="noStrike">
              <a:solidFill>
                <a:schemeClr val="bg1"/>
              </a:solidFill>
              <a:latin typeface="Century Gothic" panose="020B0502020202020204" pitchFamily="34" charset="0"/>
              <a:cs typeface="Arial" panose="020B0604020202020204" pitchFamily="34" charset="0"/>
            </a:endParaRPr>
          </a:p>
        </xdr:txBody>
      </xdr:sp>
    </xdr:grpSp>
    <xdr:clientData/>
  </xdr:oneCellAnchor>
  <xdr:twoCellAnchor>
    <xdr:from>
      <xdr:col>1</xdr:col>
      <xdr:colOff>342900</xdr:colOff>
      <xdr:row>25</xdr:row>
      <xdr:rowOff>76200</xdr:rowOff>
    </xdr:from>
    <xdr:to>
      <xdr:col>4</xdr:col>
      <xdr:colOff>285750</xdr:colOff>
      <xdr:row>27</xdr:row>
      <xdr:rowOff>104775</xdr:rowOff>
    </xdr:to>
    <xdr:sp macro="" textlink="$AK$4">
      <xdr:nvSpPr>
        <xdr:cNvPr id="23" name="Retângu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38150" y="5400675"/>
          <a:ext cx="2000250" cy="4476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05A755D-D3A7-4FE1-8CCF-029088E06728}" type="TxLink">
            <a:rPr lang="en-US" sz="1800" b="1" i="0" u="none" strike="noStrike">
              <a:solidFill>
                <a:srgbClr val="000000"/>
              </a:solidFill>
              <a:latin typeface="Segoe UI"/>
              <a:cs typeface="Segoe UI"/>
            </a:rPr>
            <a:pPr algn="ctr"/>
            <a:t>R$ 59.148,00</a:t>
          </a:fld>
          <a:endParaRPr lang="pt-BR" sz="2800" b="1">
            <a:solidFill>
              <a:schemeClr val="tx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342900</xdr:colOff>
      <xdr:row>23</xdr:row>
      <xdr:rowOff>9525</xdr:rowOff>
    </xdr:from>
    <xdr:to>
      <xdr:col>4</xdr:col>
      <xdr:colOff>285750</xdr:colOff>
      <xdr:row>25</xdr:row>
      <xdr:rowOff>38100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38150" y="4914900"/>
          <a:ext cx="2000250" cy="4476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Century Gothic" panose="020B0502020202020204" pitchFamily="34" charset="0"/>
            </a:rPr>
            <a:t>Valor de Estoque</a:t>
          </a:r>
        </a:p>
      </xdr:txBody>
    </xdr:sp>
    <xdr:clientData/>
  </xdr:twoCellAnchor>
  <xdr:twoCellAnchor>
    <xdr:from>
      <xdr:col>4</xdr:col>
      <xdr:colOff>476250</xdr:colOff>
      <xdr:row>25</xdr:row>
      <xdr:rowOff>66675</xdr:rowOff>
    </xdr:from>
    <xdr:to>
      <xdr:col>7</xdr:col>
      <xdr:colOff>419100</xdr:colOff>
      <xdr:row>27</xdr:row>
      <xdr:rowOff>95250</xdr:rowOff>
    </xdr:to>
    <xdr:sp macro="" textlink="$AK$5">
      <xdr:nvSpPr>
        <xdr:cNvPr id="25" name="Retângul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28900" y="5391150"/>
          <a:ext cx="2000250" cy="4476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24CF133E-D03F-48BC-9D91-01B9C78FB665}" type="TxLink">
            <a:rPr lang="en-US" sz="1800" b="1" i="0" u="none" strike="noStrike">
              <a:solidFill>
                <a:srgbClr val="000000"/>
              </a:solidFill>
              <a:latin typeface="Segoe UI"/>
              <a:ea typeface="+mn-ea"/>
              <a:cs typeface="Segoe UI"/>
            </a:rPr>
            <a:pPr marL="0" indent="0" algn="ctr"/>
            <a:t>R$ 40.787,00</a:t>
          </a:fld>
          <a:endParaRPr lang="pt-BR" sz="2800" b="1">
            <a:solidFill>
              <a:schemeClr val="tx1"/>
            </a:solidFill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476250</xdr:colOff>
      <xdr:row>23</xdr:row>
      <xdr:rowOff>0</xdr:rowOff>
    </xdr:from>
    <xdr:to>
      <xdr:col>7</xdr:col>
      <xdr:colOff>419100</xdr:colOff>
      <xdr:row>25</xdr:row>
      <xdr:rowOff>28575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628900" y="4905375"/>
          <a:ext cx="2000250" cy="4476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Valor de Estoque</a:t>
          </a:r>
        </a:p>
      </xdr:txBody>
    </xdr:sp>
    <xdr:clientData/>
  </xdr:twoCellAnchor>
  <xdr:twoCellAnchor>
    <xdr:from>
      <xdr:col>2</xdr:col>
      <xdr:colOff>219076</xdr:colOff>
      <xdr:row>11</xdr:row>
      <xdr:rowOff>121443</xdr:rowOff>
    </xdr:from>
    <xdr:to>
      <xdr:col>10</xdr:col>
      <xdr:colOff>104774</xdr:colOff>
      <xdr:row>14</xdr:row>
      <xdr:rowOff>45243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04889" y="2514599"/>
          <a:ext cx="5410198" cy="566738"/>
          <a:chOff x="1762126" y="1978818"/>
          <a:chExt cx="5372098" cy="552450"/>
        </a:xfrm>
      </xdr:grpSpPr>
      <xdr:sp macro="" textlink="">
        <xdr:nvSpPr>
          <xdr:cNvPr id="28" name="Retângulo de cantos arredondados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762126" y="1978818"/>
            <a:ext cx="1314450" cy="55245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Alto Giro</a:t>
            </a:r>
          </a:p>
        </xdr:txBody>
      </xdr:sp>
      <xdr:sp macro="" textlink="">
        <xdr:nvSpPr>
          <xdr:cNvPr id="30" name="Retângulo de cantos arredondados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5819774" y="1978818"/>
            <a:ext cx="1314450" cy="55245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Baixo Giro</a:t>
            </a:r>
          </a:p>
        </xdr:txBody>
      </xdr:sp>
      <xdr:sp macro="" textlink="">
        <xdr:nvSpPr>
          <xdr:cNvPr id="31" name="Retângulo de cantos arredondados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3648075" y="1978818"/>
            <a:ext cx="1457325" cy="55245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Médio</a:t>
            </a:r>
            <a:r>
              <a:rPr lang="en-US" sz="11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Giro</a:t>
            </a:r>
          </a:p>
        </xdr:txBody>
      </xdr:sp>
    </xdr:grpSp>
    <xdr:clientData/>
  </xdr:twoCellAnchor>
  <xdr:twoCellAnchor>
    <xdr:from>
      <xdr:col>1</xdr:col>
      <xdr:colOff>285749</xdr:colOff>
      <xdr:row>13</xdr:row>
      <xdr:rowOff>147637</xdr:rowOff>
    </xdr:from>
    <xdr:to>
      <xdr:col>4</xdr:col>
      <xdr:colOff>466724</xdr:colOff>
      <xdr:row>22</xdr:row>
      <xdr:rowOff>9525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380999" y="2969418"/>
          <a:ext cx="2252663" cy="1790701"/>
          <a:chOff x="1142999" y="2424112"/>
          <a:chExt cx="2238375" cy="1747838"/>
        </a:xfrm>
      </xdr:grpSpPr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aphicFramePr/>
        </xdr:nvGraphicFramePr>
        <xdr:xfrm>
          <a:off x="1142999" y="2424112"/>
          <a:ext cx="2238375" cy="17478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I$4">
        <xdr:nvSpPr>
          <xdr:cNvPr id="11" name="Retângulo de cantos arredondados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781175" y="3028950"/>
            <a:ext cx="1171575" cy="55245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0F57E31-C1B7-4CA8-AF25-BF1587A60010}" type="TxLink">
              <a:rPr lang="en-US" sz="2800" b="1" i="0" u="none" strike="noStrike">
                <a:solidFill>
                  <a:schemeClr val="bg1">
                    <a:lumMod val="85000"/>
                  </a:schemeClr>
                </a:solidFill>
                <a:latin typeface="Segoe UI"/>
                <a:cs typeface="Segoe UI"/>
              </a:rPr>
              <a:pPr algn="ctr"/>
              <a:t>83%</a:t>
            </a:fld>
            <a:endParaRPr lang="en-US" sz="5400" b="1" i="0" u="none" strike="noStrike">
              <a:solidFill>
                <a:schemeClr val="bg1">
                  <a:lumMod val="85000"/>
                </a:schemeClr>
              </a:solidFill>
              <a:latin typeface="+mj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285750</xdr:colOff>
      <xdr:row>14</xdr:row>
      <xdr:rowOff>0</xdr:rowOff>
    </xdr:from>
    <xdr:to>
      <xdr:col>7</xdr:col>
      <xdr:colOff>466725</xdr:colOff>
      <xdr:row>22</xdr:row>
      <xdr:rowOff>71438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323849</xdr:colOff>
      <xdr:row>13</xdr:row>
      <xdr:rowOff>195262</xdr:rowOff>
    </xdr:from>
    <xdr:to>
      <xdr:col>10</xdr:col>
      <xdr:colOff>504824</xdr:colOff>
      <xdr:row>22</xdr:row>
      <xdr:rowOff>57150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25</xdr:row>
      <xdr:rowOff>66675</xdr:rowOff>
    </xdr:from>
    <xdr:to>
      <xdr:col>10</xdr:col>
      <xdr:colOff>533400</xdr:colOff>
      <xdr:row>27</xdr:row>
      <xdr:rowOff>95250</xdr:rowOff>
    </xdr:to>
    <xdr:sp macro="" textlink="$AK$6">
      <xdr:nvSpPr>
        <xdr:cNvPr id="36" name="Retângul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800600" y="5391150"/>
          <a:ext cx="2000250" cy="4476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6D90E856-07BF-43DA-8055-E141D6FC8ABA}" type="TxLink">
            <a:rPr lang="en-US" sz="1800" b="1" i="0" u="none" strike="noStrike">
              <a:solidFill>
                <a:srgbClr val="000000"/>
              </a:solidFill>
              <a:latin typeface="Segoe UI"/>
              <a:ea typeface="+mn-ea"/>
              <a:cs typeface="Segoe UI"/>
            </a:rPr>
            <a:pPr marL="0" indent="0" algn="ctr"/>
            <a:t>R$ 59.186,00</a:t>
          </a:fld>
          <a:endParaRPr lang="pt-BR" sz="2800" b="1">
            <a:solidFill>
              <a:schemeClr val="tx1"/>
            </a:solidFill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590550</xdr:colOff>
      <xdr:row>23</xdr:row>
      <xdr:rowOff>0</xdr:rowOff>
    </xdr:from>
    <xdr:to>
      <xdr:col>10</xdr:col>
      <xdr:colOff>533400</xdr:colOff>
      <xdr:row>25</xdr:row>
      <xdr:rowOff>28575</xdr:rowOff>
    </xdr:to>
    <xdr:sp macro="" textlink="">
      <xdr:nvSpPr>
        <xdr:cNvPr id="37" name="Retângul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800600" y="4905375"/>
          <a:ext cx="2000250" cy="4476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Valor de Estoque</a:t>
          </a:r>
        </a:p>
      </xdr:txBody>
    </xdr:sp>
    <xdr:clientData/>
  </xdr:twoCellAnchor>
  <xdr:twoCellAnchor>
    <xdr:from>
      <xdr:col>15</xdr:col>
      <xdr:colOff>504825</xdr:colOff>
      <xdr:row>1</xdr:row>
      <xdr:rowOff>133350</xdr:rowOff>
    </xdr:from>
    <xdr:to>
      <xdr:col>17</xdr:col>
      <xdr:colOff>638175</xdr:colOff>
      <xdr:row>3</xdr:row>
      <xdr:rowOff>95250</xdr:rowOff>
    </xdr:to>
    <xdr:sp macro="" textlink="">
      <xdr:nvSpPr>
        <xdr:cNvPr id="38" name="Retângul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201275" y="257175"/>
          <a:ext cx="2171700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i="0">
              <a:solidFill>
                <a:schemeClr val="bg1"/>
              </a:solidFill>
              <a:latin typeface="Century Gothic" panose="020B0502020202020204" pitchFamily="34" charset="0"/>
            </a:rPr>
            <a:t>Gerenciador de Estoques</a:t>
          </a:r>
        </a:p>
      </xdr:txBody>
    </xdr:sp>
    <xdr:clientData/>
  </xdr:twoCellAnchor>
  <xdr:twoCellAnchor>
    <xdr:from>
      <xdr:col>11</xdr:col>
      <xdr:colOff>171450</xdr:colOff>
      <xdr:row>16</xdr:row>
      <xdr:rowOff>100012</xdr:rowOff>
    </xdr:from>
    <xdr:to>
      <xdr:col>17</xdr:col>
      <xdr:colOff>666750</xdr:colOff>
      <xdr:row>29</xdr:row>
      <xdr:rowOff>119062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409575</xdr:colOff>
      <xdr:row>5</xdr:row>
      <xdr:rowOff>104775</xdr:rowOff>
    </xdr:from>
    <xdr:to>
      <xdr:col>7</xdr:col>
      <xdr:colOff>457200</xdr:colOff>
      <xdr:row>11</xdr:row>
      <xdr:rowOff>1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504825" y="1212056"/>
          <a:ext cx="4191000" cy="1181101"/>
          <a:chOff x="552450" y="1333500"/>
          <a:chExt cx="4162425" cy="1162051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552450" y="1333500"/>
            <a:ext cx="4162425" cy="1162051"/>
            <a:chOff x="552450" y="1333500"/>
            <a:chExt cx="4162425" cy="1162051"/>
          </a:xfrm>
        </xdr:grpSpPr>
        <xdr:grpSp>
          <xdr:nvGrpSpPr>
            <xdr:cNvPr id="4" name="Grup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52450" y="1333500"/>
              <a:ext cx="2733675" cy="571500"/>
              <a:chOff x="7315200" y="3181350"/>
              <a:chExt cx="2733675" cy="571500"/>
            </a:xfrm>
          </xdr:grpSpPr>
          <xdr:sp macro="" textlink="">
            <xdr:nvSpPr>
              <xdr:cNvPr id="2" name="Retângulo 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SpPr/>
            </xdr:nvSpPr>
            <xdr:spPr>
              <a:xfrm>
                <a:off x="7315200" y="3486151"/>
                <a:ext cx="314325" cy="247650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39" name="Retângulo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/>
            </xdr:nvSpPr>
            <xdr:spPr>
              <a:xfrm>
                <a:off x="7315200" y="3181351"/>
                <a:ext cx="314325" cy="247650"/>
              </a:xfrm>
              <a:prstGeom prst="rect">
                <a:avLst/>
              </a:prstGeom>
              <a:solidFill>
                <a:schemeClr val="accent2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40" name="Retângulo de cantos arredondados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/>
            </xdr:nvSpPr>
            <xdr:spPr>
              <a:xfrm>
                <a:off x="7581900" y="3181350"/>
                <a:ext cx="1314450" cy="28575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100" b="0" i="0" u="none" strike="noStrike">
                    <a:solidFill>
                      <a:schemeClr val="bg1"/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Estoque</a:t>
                </a:r>
                <a:r>
                  <a:rPr lang="en-US" sz="1100" b="0" i="0" u="none" strike="noStrike" baseline="0">
                    <a:solidFill>
                      <a:schemeClr val="bg1"/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 Atual %</a:t>
                </a:r>
                <a:endParaRPr lang="en-US" sz="1100" b="0" i="0" u="none" strike="noStrike">
                  <a:solidFill>
                    <a:schemeClr val="bg1"/>
                  </a:solidFill>
                  <a:latin typeface="Century Gothic" panose="020B0502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1" name="Retângulo de cantos arredondados 40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SpPr/>
            </xdr:nvSpPr>
            <xdr:spPr>
              <a:xfrm>
                <a:off x="7581899" y="3467100"/>
                <a:ext cx="2466976" cy="28575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100" b="0" i="0" u="none" strike="noStrike">
                    <a:solidFill>
                      <a:schemeClr val="bg1"/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Disponibilidade Por Ocupação %</a:t>
                </a:r>
              </a:p>
            </xdr:txBody>
          </xdr:sp>
        </xdr:grpSp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552450" y="2209800"/>
              <a:ext cx="4162425" cy="285751"/>
              <a:chOff x="561975" y="2371725"/>
              <a:chExt cx="4162425" cy="285751"/>
            </a:xfrm>
          </xdr:grpSpPr>
          <xdr:sp macro="" textlink="">
            <xdr:nvSpPr>
              <xdr:cNvPr id="45" name="Retângulo 44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/>
            </xdr:nvSpPr>
            <xdr:spPr>
              <a:xfrm>
                <a:off x="561975" y="2409826"/>
                <a:ext cx="314325" cy="247650"/>
              </a:xfrm>
              <a:prstGeom prst="rect">
                <a:avLst/>
              </a:prstGeom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46" name="Retângulo de cantos arredondados 45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SpPr/>
            </xdr:nvSpPr>
            <xdr:spPr>
              <a:xfrm>
                <a:off x="600074" y="2371725"/>
                <a:ext cx="4124326" cy="28575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US" sz="1100" b="0" i="0" u="none" strike="noStrike">
                    <a:solidFill>
                      <a:schemeClr val="bg1"/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Capacidade</a:t>
                </a:r>
                <a:r>
                  <a:rPr lang="en-US" sz="1100" b="0" i="0" u="none" strike="noStrike" baseline="0">
                    <a:solidFill>
                      <a:schemeClr val="bg1"/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 de Armazenagem Total: 100 Posições</a:t>
                </a:r>
                <a:endParaRPr lang="en-US" sz="1100" b="0" i="0" u="none" strike="noStrike">
                  <a:solidFill>
                    <a:schemeClr val="bg1"/>
                  </a:solidFill>
                  <a:latin typeface="Century Gothic" panose="020B0502020202020204" pitchFamily="34" charset="0"/>
                  <a:cs typeface="Arial" panose="020B0604020202020204" pitchFamily="34" charset="0"/>
                </a:endParaRPr>
              </a:p>
            </xdr:txBody>
          </xdr:sp>
        </xdr:grpSp>
      </xdr:grpSp>
      <xdr:sp macro="" textlink="">
        <xdr:nvSpPr>
          <xdr:cNvPr id="47" name="Retângulo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552450" y="1943101"/>
            <a:ext cx="314325" cy="24765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8" name="Retângulo de cantos arredondados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838199" y="1914525"/>
            <a:ext cx="2324101" cy="285750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100" b="0" i="0" u="none" strike="noStrike">
                <a:solidFill>
                  <a:schemeClr val="bg1"/>
                </a:solidFill>
                <a:latin typeface="Century Gothic" panose="020B0502020202020204" pitchFamily="34" charset="0"/>
                <a:cs typeface="Arial" panose="020B0604020202020204" pitchFamily="34" charset="0"/>
              </a:rPr>
              <a:t>Posições Ocupadas</a:t>
            </a:r>
          </a:p>
        </xdr:txBody>
      </xdr:sp>
    </xdr:grpSp>
    <xdr:clientData/>
  </xdr:twoCellAnchor>
  <xdr:twoCellAnchor>
    <xdr:from>
      <xdr:col>7</xdr:col>
      <xdr:colOff>219075</xdr:colOff>
      <xdr:row>1</xdr:row>
      <xdr:rowOff>57150</xdr:rowOff>
    </xdr:from>
    <xdr:to>
      <xdr:col>12</xdr:col>
      <xdr:colOff>28575</xdr:colOff>
      <xdr:row>2</xdr:row>
      <xdr:rowOff>114300</xdr:rowOff>
    </xdr:to>
    <xdr:sp macro="" textlink="">
      <xdr:nvSpPr>
        <xdr:cNvPr id="42" name="Fluxograma: Operação manual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552950" y="180975"/>
          <a:ext cx="3238500" cy="400050"/>
        </a:xfrm>
        <a:prstGeom prst="flowChartManualOperation">
          <a:avLst/>
        </a:prstGeom>
        <a:solidFill>
          <a:sysClr val="window" lastClr="FFFFFF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  <a:latin typeface="Segoe UI" panose="020B0502040204020203" pitchFamily="34" charset="0"/>
              <a:ea typeface="MS UI Gothic" panose="020B0600070205080204" pitchFamily="34" charset="-128"/>
              <a:cs typeface="Segoe UI" panose="020B0502040204020203" pitchFamily="34" charset="0"/>
            </a:rPr>
            <a:t>Dashboard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0.29078</cdr:x>
      <cdr:y>0.32879</cdr:y>
    </cdr:from>
    <cdr:to>
      <cdr:x>0.81418</cdr:x>
      <cdr:y>0.64487</cdr:y>
    </cdr:to>
    <cdr:sp macro="" textlink="Plan1!$AI$5">
      <cdr:nvSpPr>
        <cdr:cNvPr id="2" name="Retângulo de cantos arredondados 1"/>
        <cdr:cNvSpPr/>
      </cdr:nvSpPr>
      <cdr:spPr>
        <a:xfrm xmlns:a="http://schemas.openxmlformats.org/drawingml/2006/main">
          <a:off x="650875" y="574675"/>
          <a:ext cx="1171575" cy="5524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FE18CBC-5CB1-466C-B3D8-F6AD3452A3DA}" type="TxLink">
            <a:rPr lang="en-US" sz="2800" b="1" i="0" u="none" strike="noStrike">
              <a:solidFill>
                <a:schemeClr val="bg1">
                  <a:lumMod val="85000"/>
                </a:schemeClr>
              </a:solidFill>
              <a:latin typeface="Segoe UI"/>
              <a:cs typeface="Segoe UI"/>
            </a:rPr>
            <a:pPr algn="ctr"/>
            <a:t>79%</a:t>
          </a:fld>
          <a:endParaRPr lang="en-US" sz="2800" b="1" i="0" u="none" strike="noStrike">
            <a:solidFill>
              <a:schemeClr val="bg1">
                <a:lumMod val="85000"/>
              </a:schemeClr>
            </a:solidFill>
            <a:latin typeface="+mj-lt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0.29078</cdr:x>
      <cdr:y>0.32879</cdr:y>
    </cdr:from>
    <cdr:to>
      <cdr:x>0.81418</cdr:x>
      <cdr:y>0.64487</cdr:y>
    </cdr:to>
    <cdr:sp macro="" textlink="Plan1!$AI$6">
      <cdr:nvSpPr>
        <cdr:cNvPr id="2" name="Retângulo de cantos arredondados 1"/>
        <cdr:cNvSpPr/>
      </cdr:nvSpPr>
      <cdr:spPr>
        <a:xfrm xmlns:a="http://schemas.openxmlformats.org/drawingml/2006/main">
          <a:off x="650875" y="574675"/>
          <a:ext cx="1171575" cy="5524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2241EB-8409-4002-A151-D5B5FF8CE65A}" type="TxLink">
            <a:rPr lang="en-US" sz="2800" b="1" i="0" u="none" strike="noStrike">
              <a:solidFill>
                <a:schemeClr val="bg1">
                  <a:lumMod val="85000"/>
                </a:schemeClr>
              </a:solidFill>
              <a:latin typeface="Segoe UI"/>
              <a:cs typeface="Segoe UI"/>
            </a:rPr>
            <a:pPr algn="ctr"/>
            <a:t>66%</a:t>
          </a:fld>
          <a:endParaRPr lang="en-US" sz="6000" b="1" i="0" u="none" strike="noStrike">
            <a:solidFill>
              <a:schemeClr val="bg1">
                <a:lumMod val="85000"/>
              </a:schemeClr>
            </a:solidFill>
            <a:latin typeface="+mj-lt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R30"/>
  <sheetViews>
    <sheetView showGridLines="0" tabSelected="1" zoomScale="80" zoomScaleNormal="80" workbookViewId="0">
      <selection activeCell="U9" sqref="U9"/>
    </sheetView>
  </sheetViews>
  <sheetFormatPr defaultRowHeight="16.5" x14ac:dyDescent="0.3"/>
  <cols>
    <col min="1" max="1" width="1.25" customWidth="1"/>
    <col min="16" max="16" width="17.75" customWidth="1"/>
    <col min="35" max="35" width="11.25" bestFit="1" customWidth="1"/>
    <col min="36" max="36" width="10.25" bestFit="1" customWidth="1"/>
    <col min="37" max="37" width="21.625" bestFit="1" customWidth="1"/>
    <col min="38" max="38" width="9.5" customWidth="1"/>
    <col min="39" max="39" width="9.5" bestFit="1" customWidth="1"/>
    <col min="40" max="40" width="15" bestFit="1" customWidth="1"/>
    <col min="41" max="41" width="11.375" customWidth="1"/>
    <col min="42" max="42" width="12.75" customWidth="1"/>
    <col min="43" max="43" width="13.5" bestFit="1" customWidth="1"/>
    <col min="44" max="44" width="11" bestFit="1" customWidth="1"/>
  </cols>
  <sheetData>
    <row r="1" spans="2:44" ht="9.75" customHeight="1" thickBot="1" x14ac:dyDescent="0.35"/>
    <row r="2" spans="2:44" ht="27" customHeight="1" x14ac:dyDescent="0.3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AG2" s="9" t="s">
        <v>12</v>
      </c>
      <c r="AH2" s="9"/>
      <c r="AI2" s="9"/>
      <c r="AJ2" s="9"/>
      <c r="AK2" s="9"/>
      <c r="AM2" s="9" t="s">
        <v>11</v>
      </c>
      <c r="AN2" s="9"/>
      <c r="AO2" s="9"/>
      <c r="AP2" s="9"/>
      <c r="AQ2" s="9"/>
      <c r="AR2" s="9"/>
    </row>
    <row r="3" spans="2:44" ht="17.25" thickBot="1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G3" s="1" t="s">
        <v>20</v>
      </c>
      <c r="AH3" s="1" t="s">
        <v>20</v>
      </c>
      <c r="AI3" s="1" t="s">
        <v>21</v>
      </c>
      <c r="AJ3" s="6" t="s">
        <v>15</v>
      </c>
      <c r="AK3" s="6" t="s">
        <v>26</v>
      </c>
      <c r="AM3" s="6" t="s">
        <v>23</v>
      </c>
      <c r="AN3" s="6" t="s">
        <v>22</v>
      </c>
      <c r="AO3" s="6" t="s">
        <v>14</v>
      </c>
      <c r="AP3" s="6" t="s">
        <v>15</v>
      </c>
      <c r="AQ3" s="6" t="s">
        <v>24</v>
      </c>
      <c r="AR3" s="6" t="s">
        <v>25</v>
      </c>
    </row>
    <row r="4" spans="2:44" ht="17.25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AG4" s="1">
        <f ca="1">AH4-1</f>
        <v>-0.83268482490272366</v>
      </c>
      <c r="AH4" s="1">
        <f ca="1">SUMIF(AP4:AP13,AJ4,AO4:AO13)/SUMIF(AP4:AP13,AJ4,AN4:AN13)-1</f>
        <v>0.16731517509727634</v>
      </c>
      <c r="AI4" s="2">
        <f ca="1">ABS(AG4)</f>
        <v>0.83268482490272366</v>
      </c>
      <c r="AJ4" s="4" t="s">
        <v>16</v>
      </c>
      <c r="AK4" s="8">
        <f ca="1">SUMIFS($AR$3:$AR$13,$AP$3:$AP$13,AJ4)</f>
        <v>59148</v>
      </c>
      <c r="AM4" s="1" t="s">
        <v>1</v>
      </c>
      <c r="AN4" s="4">
        <f ca="1">RANDBETWEEN(50,100)</f>
        <v>92</v>
      </c>
      <c r="AO4" s="4">
        <v>100</v>
      </c>
      <c r="AP4" s="1" t="s">
        <v>16</v>
      </c>
      <c r="AQ4" s="7">
        <f ca="1">RANDBETWEEN(100,300)</f>
        <v>260</v>
      </c>
      <c r="AR4" s="7">
        <f ca="1">IFERROR(AQ4*AN4,0)</f>
        <v>23920</v>
      </c>
    </row>
    <row r="5" spans="2:44" ht="17.25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AG5" s="1">
        <f ca="1">AH5-1</f>
        <v>-0.78542510121457498</v>
      </c>
      <c r="AH5" s="1">
        <f ca="1">SUMIF(AP4:AP13,AJ5,AO4:AO13)/SUMIF(AP4:AP13,AJ5,AN4:AN13)-1</f>
        <v>0.21457489878542502</v>
      </c>
      <c r="AI5" s="2">
        <f t="shared" ref="AI5:AI6" ca="1" si="0">ABS(AG5)</f>
        <v>0.78542510121457498</v>
      </c>
      <c r="AJ5" s="4" t="s">
        <v>17</v>
      </c>
      <c r="AK5" s="8">
        <f t="shared" ref="AK5:AK6" ca="1" si="1">SUMIFS($AR$3:$AR$13,$AP$3:$AP$13,AJ5)</f>
        <v>40787</v>
      </c>
      <c r="AM5" s="1" t="s">
        <v>2</v>
      </c>
      <c r="AN5" s="4">
        <f t="shared" ref="AN5:AN13" ca="1" si="2">RANDBETWEEN(50,100)</f>
        <v>68</v>
      </c>
      <c r="AO5" s="4">
        <v>100</v>
      </c>
      <c r="AP5" s="1" t="s">
        <v>16</v>
      </c>
      <c r="AQ5" s="7">
        <f t="shared" ref="AQ5:AQ13" ca="1" si="3">RANDBETWEEN(100,300)</f>
        <v>170</v>
      </c>
      <c r="AR5" s="7">
        <f t="shared" ref="AR5:AR13" ca="1" si="4">IFERROR(AQ5*AN5,0)</f>
        <v>11560</v>
      </c>
    </row>
    <row r="6" spans="2:44" ht="17.25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AG6" s="1">
        <f ca="1">AH6-1</f>
        <v>-0.65771812080536907</v>
      </c>
      <c r="AH6" s="1">
        <f ca="1">SUMIF(AP4:AP13,AJ6,AO4:AO13)/SUMIF(AP4:AP13,AJ6,AN4:AN13)-1</f>
        <v>0.34228187919463093</v>
      </c>
      <c r="AI6" s="2">
        <f t="shared" ca="1" si="0"/>
        <v>0.65771812080536907</v>
      </c>
      <c r="AJ6" s="4" t="s">
        <v>18</v>
      </c>
      <c r="AK6" s="8">
        <f t="shared" ca="1" si="1"/>
        <v>59186</v>
      </c>
      <c r="AM6" s="1" t="s">
        <v>3</v>
      </c>
      <c r="AN6" s="4">
        <f t="shared" ca="1" si="2"/>
        <v>97</v>
      </c>
      <c r="AO6" s="4">
        <v>100</v>
      </c>
      <c r="AP6" s="1" t="s">
        <v>16</v>
      </c>
      <c r="AQ6" s="7">
        <f t="shared" ca="1" si="3"/>
        <v>244</v>
      </c>
      <c r="AR6" s="7">
        <f t="shared" ca="1" si="4"/>
        <v>23668</v>
      </c>
    </row>
    <row r="7" spans="2:44" x14ac:dyDescent="0.3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AM7" s="1" t="s">
        <v>4</v>
      </c>
      <c r="AN7" s="4">
        <f t="shared" ca="1" si="2"/>
        <v>76</v>
      </c>
      <c r="AO7" s="4">
        <v>100</v>
      </c>
      <c r="AP7" s="1" t="s">
        <v>17</v>
      </c>
      <c r="AQ7" s="7">
        <f t="shared" ca="1" si="3"/>
        <v>242</v>
      </c>
      <c r="AR7" s="7">
        <f t="shared" ca="1" si="4"/>
        <v>18392</v>
      </c>
    </row>
    <row r="8" spans="2:44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AM8" s="1" t="s">
        <v>5</v>
      </c>
      <c r="AN8" s="4">
        <f t="shared" ca="1" si="2"/>
        <v>77</v>
      </c>
      <c r="AO8" s="4">
        <v>100</v>
      </c>
      <c r="AP8" s="1" t="s">
        <v>17</v>
      </c>
      <c r="AQ8" s="7">
        <f t="shared" ca="1" si="3"/>
        <v>159</v>
      </c>
      <c r="AR8" s="7">
        <f t="shared" ca="1" si="4"/>
        <v>12243</v>
      </c>
    </row>
    <row r="9" spans="2:44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AG9" s="10" t="s">
        <v>13</v>
      </c>
      <c r="AH9" s="11"/>
      <c r="AI9" s="11"/>
      <c r="AJ9" s="11"/>
      <c r="AM9" s="1" t="s">
        <v>6</v>
      </c>
      <c r="AN9" s="4">
        <f t="shared" ca="1" si="2"/>
        <v>94</v>
      </c>
      <c r="AO9" s="4">
        <v>100</v>
      </c>
      <c r="AP9" s="1" t="s">
        <v>17</v>
      </c>
      <c r="AQ9" s="7">
        <f t="shared" ca="1" si="3"/>
        <v>108</v>
      </c>
      <c r="AR9" s="7">
        <f t="shared" ca="1" si="4"/>
        <v>10152</v>
      </c>
    </row>
    <row r="10" spans="2:44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AG10" s="1">
        <f ca="1">AN14</f>
        <v>802</v>
      </c>
      <c r="AH10" s="1">
        <f ca="1">AO14-AN14</f>
        <v>198</v>
      </c>
      <c r="AI10" s="1">
        <f>AO14</f>
        <v>1000</v>
      </c>
      <c r="AJ10" s="3">
        <f ca="1">ABS(AN14)</f>
        <v>802</v>
      </c>
      <c r="AM10" s="1" t="s">
        <v>7</v>
      </c>
      <c r="AN10" s="4">
        <f t="shared" ca="1" si="2"/>
        <v>89</v>
      </c>
      <c r="AO10" s="4">
        <v>100</v>
      </c>
      <c r="AP10" s="1" t="s">
        <v>18</v>
      </c>
      <c r="AQ10" s="7">
        <f t="shared" ca="1" si="3"/>
        <v>227</v>
      </c>
      <c r="AR10" s="7">
        <f t="shared" ca="1" si="4"/>
        <v>20203</v>
      </c>
    </row>
    <row r="11" spans="2:44" x14ac:dyDescent="0.3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AM11" s="1" t="s">
        <v>8</v>
      </c>
      <c r="AN11" s="4">
        <f t="shared" ca="1" si="2"/>
        <v>92</v>
      </c>
      <c r="AO11" s="4">
        <v>100</v>
      </c>
      <c r="AP11" s="1" t="s">
        <v>18</v>
      </c>
      <c r="AQ11" s="7">
        <f t="shared" ca="1" si="3"/>
        <v>134</v>
      </c>
      <c r="AR11" s="7">
        <f t="shared" ca="1" si="4"/>
        <v>12328</v>
      </c>
    </row>
    <row r="12" spans="2:44" x14ac:dyDescent="0.3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2" t="s">
        <v>0</v>
      </c>
      <c r="N12" s="20"/>
      <c r="O12" s="20"/>
      <c r="P12" s="20"/>
      <c r="Q12" s="20"/>
      <c r="R12" s="21"/>
      <c r="AM12" s="1" t="s">
        <v>9</v>
      </c>
      <c r="AN12" s="4">
        <f t="shared" ca="1" si="2"/>
        <v>51</v>
      </c>
      <c r="AO12" s="4">
        <v>100</v>
      </c>
      <c r="AP12" s="1" t="s">
        <v>18</v>
      </c>
      <c r="AQ12" s="7">
        <f t="shared" ca="1" si="3"/>
        <v>137</v>
      </c>
      <c r="AR12" s="7">
        <f t="shared" ca="1" si="4"/>
        <v>6987</v>
      </c>
    </row>
    <row r="13" spans="2:44" x14ac:dyDescent="0.3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AM13" s="1" t="s">
        <v>10</v>
      </c>
      <c r="AN13" s="4">
        <f t="shared" ca="1" si="2"/>
        <v>66</v>
      </c>
      <c r="AO13" s="4">
        <v>100</v>
      </c>
      <c r="AP13" s="1" t="s">
        <v>18</v>
      </c>
      <c r="AQ13" s="7">
        <f t="shared" ca="1" si="3"/>
        <v>298</v>
      </c>
      <c r="AR13" s="7">
        <f t="shared" ca="1" si="4"/>
        <v>19668</v>
      </c>
    </row>
    <row r="14" spans="2:44" x14ac:dyDescent="0.3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AM14" s="5" t="s">
        <v>19</v>
      </c>
      <c r="AN14" s="4">
        <f ca="1">SUM(AN4:AN13)</f>
        <v>802</v>
      </c>
      <c r="AO14" s="4">
        <f>SUM(AO4:AO13)</f>
        <v>1000</v>
      </c>
    </row>
    <row r="15" spans="2:44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2:44" x14ac:dyDescent="0.3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40" x14ac:dyDescent="0.3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2:40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2:40" x14ac:dyDescent="0.3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40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2:40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</row>
    <row r="22" spans="2:40" x14ac:dyDescent="0.3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AN22" s="12"/>
    </row>
    <row r="23" spans="2:40" x14ac:dyDescent="0.3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40" x14ac:dyDescent="0.3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2:40" x14ac:dyDescent="0.3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40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40" x14ac:dyDescent="0.3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2:40" x14ac:dyDescent="0.3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40" x14ac:dyDescent="0.3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40" ht="17.25" thickBot="1" x14ac:dyDescent="0.35">
      <c r="B30" s="23" t="s">
        <v>27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</sheetData>
  <mergeCells count="3">
    <mergeCell ref="AM2:AR2"/>
    <mergeCell ref="AG2:AK2"/>
    <mergeCell ref="AG9:AJ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Arlindo</dc:creator>
  <cp:lastModifiedBy>José Antonio Figueiredo</cp:lastModifiedBy>
  <dcterms:created xsi:type="dcterms:W3CDTF">2020-04-26T04:59:58Z</dcterms:created>
  <dcterms:modified xsi:type="dcterms:W3CDTF">2021-02-16T20:44:00Z</dcterms:modified>
</cp:coreProperties>
</file>